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filterPrivacy="1"/>
  <xr:revisionPtr revIDLastSave="0" documentId="13_ncr:1_{29EC843E-89BC-46EA-BE29-D3E6F3F4A6F6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نادي المحافظة" sheetId="1" r:id="rId1"/>
    <sheet name="اللؤلؤة" sheetId="2" r:id="rId2"/>
    <sheet name="موظفين اللؤلؤة" sheetId="3" r:id="rId3"/>
    <sheet name="موظفين نادي المحافظة" sheetId="4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6" i="2" l="1"/>
  <c r="B36" i="2"/>
  <c r="D36" i="2" l="1"/>
  <c r="D9" i="4"/>
  <c r="D51" i="3" l="1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A10" i="3"/>
  <c r="A9" i="3"/>
  <c r="A8" i="3"/>
  <c r="A7" i="3"/>
  <c r="A6" i="3"/>
  <c r="A5" i="3"/>
  <c r="A4" i="3"/>
  <c r="A3" i="3"/>
  <c r="A2" i="3"/>
  <c r="D4" i="2" l="1"/>
  <c r="D5" i="2" s="1"/>
  <c r="D6" i="2" s="1"/>
  <c r="D7" i="2" s="1"/>
  <c r="D8" i="2" s="1"/>
  <c r="D9" i="2" s="1"/>
  <c r="D10" i="2" s="1"/>
  <c r="D11" i="2" s="1"/>
  <c r="D12" i="2" l="1"/>
  <c r="D13" i="2" s="1"/>
  <c r="D14" i="2" s="1"/>
  <c r="D15" i="2" s="1"/>
  <c r="D16" i="2" s="1"/>
  <c r="D17" i="2" s="1"/>
  <c r="D18" i="2" s="1"/>
  <c r="D19" i="2" s="1"/>
  <c r="D20" i="2" s="1"/>
  <c r="D21" i="2" s="1"/>
  <c r="D22" i="2" s="1"/>
  <c r="D23" i="2" s="1"/>
  <c r="D24" i="2" s="1"/>
  <c r="D25" i="2" s="1"/>
  <c r="D26" i="2" s="1"/>
  <c r="D27" i="2" s="1"/>
  <c r="D28" i="2" s="1"/>
  <c r="D29" i="2" s="1"/>
  <c r="D30" i="2" s="1"/>
  <c r="D31" i="2" s="1"/>
  <c r="D32" i="2" s="1"/>
  <c r="D33" i="2" s="1"/>
  <c r="D34" i="2" s="1"/>
  <c r="C9" i="1"/>
  <c r="B9" i="1"/>
  <c r="C8" i="1"/>
  <c r="B8" i="1"/>
  <c r="C6" i="1"/>
  <c r="B6" i="1"/>
  <c r="C5" i="1"/>
  <c r="B5" i="1"/>
  <c r="C4" i="1"/>
  <c r="C36" i="1" s="1"/>
  <c r="B4" i="1"/>
  <c r="B36" i="1" l="1"/>
  <c r="D36" i="1" s="1"/>
  <c r="D4" i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l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F34" i="1" s="1"/>
</calcChain>
</file>

<file path=xl/sharedStrings.xml><?xml version="1.0" encoding="utf-8"?>
<sst xmlns="http://schemas.openxmlformats.org/spreadsheetml/2006/main" count="219" uniqueCount="108">
  <si>
    <t xml:space="preserve">الاغلاق اليومي لكافتيريا نادي المحافظة </t>
  </si>
  <si>
    <t>التاريخ</t>
  </si>
  <si>
    <t xml:space="preserve">الايرادات </t>
  </si>
  <si>
    <t>المصروفات</t>
  </si>
  <si>
    <t>الرصيد</t>
  </si>
  <si>
    <t>الاجمالى</t>
  </si>
  <si>
    <t>الاغلاق اليومي - اللؤلؤة</t>
  </si>
  <si>
    <t>رصيد سابق 30-9-2023</t>
  </si>
  <si>
    <t>م</t>
  </si>
  <si>
    <t xml:space="preserve">الاسم  </t>
  </si>
  <si>
    <t>القسم</t>
  </si>
  <si>
    <t xml:space="preserve">الراتب الاساسى </t>
  </si>
  <si>
    <t>سامح فتحى عبد المولى</t>
  </si>
  <si>
    <t>شيف عمومى</t>
  </si>
  <si>
    <t>ايمن مفرح عبدالله</t>
  </si>
  <si>
    <t>شيف جزار</t>
  </si>
  <si>
    <t xml:space="preserve">محمد احمد قطب </t>
  </si>
  <si>
    <t xml:space="preserve">شيف مندى </t>
  </si>
  <si>
    <t>محمد حسين عمار</t>
  </si>
  <si>
    <t xml:space="preserve">فطاطرى </t>
  </si>
  <si>
    <t>ياسر عبد الفتاح</t>
  </si>
  <si>
    <t>مدير هاوس</t>
  </si>
  <si>
    <t xml:space="preserve">محمد احمد عبد الصادق </t>
  </si>
  <si>
    <t>مدير اغذية</t>
  </si>
  <si>
    <t>مصطفى موسى</t>
  </si>
  <si>
    <t>اغذية ومشروبات</t>
  </si>
  <si>
    <t>محمد حرب عبد الحافظ</t>
  </si>
  <si>
    <t>شيف جريل</t>
  </si>
  <si>
    <t>احمد سليمان</t>
  </si>
  <si>
    <t>حسابات</t>
  </si>
  <si>
    <t>عمر فرزى عبدالله</t>
  </si>
  <si>
    <t>هانى حسين امين</t>
  </si>
  <si>
    <t>مساعد شيف</t>
  </si>
  <si>
    <t>ساندى عماد</t>
  </si>
  <si>
    <t xml:space="preserve">عبد الرحمن سمير </t>
  </si>
  <si>
    <t>استقبال</t>
  </si>
  <si>
    <t>مارينا منير ميلاد</t>
  </si>
  <si>
    <t>ميرنا ماجد وجيه</t>
  </si>
  <si>
    <t xml:space="preserve">حمدى عوض بليدى </t>
  </si>
  <si>
    <t>مشرف اغذية</t>
  </si>
  <si>
    <t>عبد الرحمن هاشم على</t>
  </si>
  <si>
    <t>ياسر عوض</t>
  </si>
  <si>
    <t>هيد كاشير</t>
  </si>
  <si>
    <t xml:space="preserve">شيماء احمد عمر </t>
  </si>
  <si>
    <t>علاء حمدى عوض</t>
  </si>
  <si>
    <t xml:space="preserve">سيد عبد القادر على </t>
  </si>
  <si>
    <t>مشرف امن</t>
  </si>
  <si>
    <t xml:space="preserve">محمود سمير جمعة </t>
  </si>
  <si>
    <t>كابتن</t>
  </si>
  <si>
    <t>فارس محمد احمد</t>
  </si>
  <si>
    <t>محمد شرف</t>
  </si>
  <si>
    <t>سرفيس</t>
  </si>
  <si>
    <t>محمد ميزار</t>
  </si>
  <si>
    <t>بار مان</t>
  </si>
  <si>
    <t>محمدروبى</t>
  </si>
  <si>
    <t>عامل مخازن</t>
  </si>
  <si>
    <t xml:space="preserve">هناء عبد الناصر </t>
  </si>
  <si>
    <t>هاوس</t>
  </si>
  <si>
    <t>صايم عيد محمد سلامه</t>
  </si>
  <si>
    <t>امن</t>
  </si>
  <si>
    <t>اسماعيل ابراهيم سعد</t>
  </si>
  <si>
    <t>بسام ابراهيم معوض</t>
  </si>
  <si>
    <t xml:space="preserve">يوسف ربيع عبد العليم </t>
  </si>
  <si>
    <t>ابراهيم خالد سيد جمعة</t>
  </si>
  <si>
    <t>احمد محمود شعبان</t>
  </si>
  <si>
    <t>حسن سيد عبد العزيز</t>
  </si>
  <si>
    <t>محمد جمعه سيد</t>
  </si>
  <si>
    <t>عيد فرحات سيد</t>
  </si>
  <si>
    <t xml:space="preserve">ابراهيم عيدسيد   </t>
  </si>
  <si>
    <t>محمد مفتاح</t>
  </si>
  <si>
    <t>استيوارد</t>
  </si>
  <si>
    <t>هشام عيد شوبك</t>
  </si>
  <si>
    <t>خالد عبد العزيزمفتاح</t>
  </si>
  <si>
    <t>عمر محروس</t>
  </si>
  <si>
    <t>على عيد شوبك</t>
  </si>
  <si>
    <t>ضياء مسعود</t>
  </si>
  <si>
    <t>حازم ابراهيم عبد العال</t>
  </si>
  <si>
    <t>حراسة</t>
  </si>
  <si>
    <t>عبد الكريم عبد العليم يوسف</t>
  </si>
  <si>
    <t>سيد عبد العليم يوسف</t>
  </si>
  <si>
    <t xml:space="preserve">محمد حسين محمد </t>
  </si>
  <si>
    <t>جناينى</t>
  </si>
  <si>
    <t>محمد احمدجمعة ميهوب</t>
  </si>
  <si>
    <t>اجمالى</t>
  </si>
  <si>
    <t>بيـــان بأسماء الموظفين بكافتيريا نادي المحافظة</t>
  </si>
  <si>
    <t>الاسم</t>
  </si>
  <si>
    <t>الوظيفة</t>
  </si>
  <si>
    <t>الراتب الشهري</t>
  </si>
  <si>
    <t>احمد الظابط</t>
  </si>
  <si>
    <t xml:space="preserve">مدير </t>
  </si>
  <si>
    <t>عبد المنعم</t>
  </si>
  <si>
    <t>كابتن صالة</t>
  </si>
  <si>
    <t>عبد الرحمن</t>
  </si>
  <si>
    <t xml:space="preserve">ايهاب </t>
  </si>
  <si>
    <t>بارمان</t>
  </si>
  <si>
    <t>ابشوي</t>
  </si>
  <si>
    <t>كاشير</t>
  </si>
  <si>
    <t>سيف</t>
  </si>
  <si>
    <t>عامل للماركت</t>
  </si>
  <si>
    <t>اجمالى الرواتب الشهرية</t>
  </si>
  <si>
    <t xml:space="preserve">ايهاب سيد رفاعى </t>
  </si>
  <si>
    <t>مدير التشغيل</t>
  </si>
  <si>
    <t>مع المهندس صلاح</t>
  </si>
  <si>
    <t>جزار</t>
  </si>
  <si>
    <t>شيف كريب</t>
  </si>
  <si>
    <t>ايهاب احمد عبد الحميد</t>
  </si>
  <si>
    <t>سائق</t>
  </si>
  <si>
    <t>علاقات عامة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</si>
</sst>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د_._إ_._‏_-;\-* #,##0.00\ _د_._إ_._‏_-;_-* &quot;-&quot;??\ _د_._إ_._‏_-;_-@_-"/>
    <numFmt numFmtId="165" formatCode="_-* #,##0\ _د_._إ_._‏_-;\-* #,##0\ _د_._إ_._‏_-;_-* &quot;-&quot;??\ _د_._إ_._‏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rgb="FFFF0000"/>
      <name val="Aptos"/>
      <family val="2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u val="singleAccounting"/>
      <sz val="14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FF0000"/>
      <name val="Calibri"/>
      <family val="2"/>
      <scheme val="minor"/>
    </font>
    <font>
      <sz val="18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</fills>
  <borders count="41">
    <border>
      <left/>
      <right/>
      <top/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ck">
        <color auto="1"/>
      </right>
      <top/>
      <bottom/>
      <diagonal/>
    </border>
    <border>
      <left style="thick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91">
    <xf numFmtId="0" fontId="0" fillId="0" borderId="0" xfId="0"/>
    <xf numFmtId="164" fontId="0" fillId="0" borderId="0" xfId="1" applyFont="1"/>
    <xf numFmtId="0" fontId="2" fillId="0" borderId="0" xfId="0" applyFont="1" applyAlignment="1">
      <alignment horizontal="center" vertical="center"/>
    </xf>
    <xf numFmtId="164" fontId="2" fillId="0" borderId="0" xfId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2" fillId="0" borderId="2" xfId="1" applyFont="1" applyBorder="1" applyAlignment="1">
      <alignment horizontal="center" vertical="center"/>
    </xf>
    <xf numFmtId="164" fontId="2" fillId="0" borderId="3" xfId="1" applyFont="1" applyBorder="1" applyAlignment="1">
      <alignment horizontal="center" vertical="center"/>
    </xf>
    <xf numFmtId="14" fontId="2" fillId="0" borderId="2" xfId="0" applyNumberFormat="1" applyFont="1" applyBorder="1" applyAlignment="1">
      <alignment horizontal="center" vertical="center"/>
    </xf>
    <xf numFmtId="14" fontId="2" fillId="0" borderId="3" xfId="0" applyNumberFormat="1" applyFont="1" applyBorder="1" applyAlignment="1">
      <alignment horizontal="center" vertical="center"/>
    </xf>
    <xf numFmtId="14" fontId="2" fillId="0" borderId="4" xfId="0" applyNumberFormat="1" applyFont="1" applyBorder="1" applyAlignment="1">
      <alignment horizontal="center" vertical="center"/>
    </xf>
    <xf numFmtId="164" fontId="2" fillId="0" borderId="5" xfId="1" applyFont="1" applyBorder="1" applyAlignment="1">
      <alignment horizontal="center" vertical="center"/>
    </xf>
    <xf numFmtId="164" fontId="2" fillId="0" borderId="6" xfId="1" applyFont="1" applyBorder="1" applyAlignment="1">
      <alignment horizontal="center" vertical="center"/>
    </xf>
    <xf numFmtId="14" fontId="2" fillId="0" borderId="7" xfId="0" applyNumberFormat="1" applyFont="1" applyBorder="1" applyAlignment="1">
      <alignment horizontal="center" vertical="center"/>
    </xf>
    <xf numFmtId="164" fontId="2" fillId="0" borderId="8" xfId="1" applyFont="1" applyBorder="1" applyAlignment="1">
      <alignment horizontal="center" vertical="center"/>
    </xf>
    <xf numFmtId="164" fontId="2" fillId="0" borderId="9" xfId="1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164" fontId="2" fillId="0" borderId="11" xfId="1" applyFont="1" applyBorder="1" applyAlignment="1">
      <alignment horizontal="center" vertical="center"/>
    </xf>
    <xf numFmtId="164" fontId="2" fillId="0" borderId="12" xfId="1" applyFont="1" applyBorder="1" applyAlignment="1">
      <alignment horizontal="center" vertical="center"/>
    </xf>
    <xf numFmtId="164" fontId="3" fillId="0" borderId="0" xfId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4" fontId="4" fillId="0" borderId="13" xfId="0" applyNumberFormat="1" applyFont="1" applyBorder="1" applyAlignment="1">
      <alignment horizontal="center" vertical="center"/>
    </xf>
    <xf numFmtId="164" fontId="5" fillId="0" borderId="14" xfId="1" applyFont="1" applyBorder="1" applyAlignment="1">
      <alignment horizontal="center" vertical="center"/>
    </xf>
    <xf numFmtId="164" fontId="5" fillId="0" borderId="15" xfId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14" fontId="4" fillId="0" borderId="16" xfId="0" applyNumberFormat="1" applyFont="1" applyBorder="1" applyAlignment="1">
      <alignment horizontal="center" vertical="center"/>
    </xf>
    <xf numFmtId="164" fontId="5" fillId="0" borderId="17" xfId="1" applyFont="1" applyBorder="1" applyAlignment="1">
      <alignment horizontal="center" vertical="center"/>
    </xf>
    <xf numFmtId="164" fontId="5" fillId="0" borderId="18" xfId="1" applyFont="1" applyBorder="1" applyAlignment="1">
      <alignment horizontal="center" vertical="center"/>
    </xf>
    <xf numFmtId="14" fontId="4" fillId="0" borderId="19" xfId="0" applyNumberFormat="1" applyFont="1" applyBorder="1" applyAlignment="1">
      <alignment horizontal="center" vertical="center"/>
    </xf>
    <xf numFmtId="164" fontId="5" fillId="0" borderId="20" xfId="1" applyFont="1" applyBorder="1" applyAlignment="1">
      <alignment horizontal="center" vertical="center"/>
    </xf>
    <xf numFmtId="164" fontId="5" fillId="0" borderId="21" xfId="1" applyFont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/>
    </xf>
    <xf numFmtId="0" fontId="5" fillId="0" borderId="17" xfId="0" applyFont="1" applyBorder="1" applyAlignment="1">
      <alignment horizontal="right"/>
    </xf>
    <xf numFmtId="0" fontId="5" fillId="0" borderId="17" xfId="0" applyFont="1" applyBorder="1" applyAlignment="1">
      <alignment horizontal="center"/>
    </xf>
    <xf numFmtId="164" fontId="5" fillId="0" borderId="17" xfId="1" applyFont="1" applyBorder="1" applyAlignment="1">
      <alignment horizontal="center"/>
    </xf>
    <xf numFmtId="0" fontId="0" fillId="2" borderId="0" xfId="0" applyFill="1"/>
    <xf numFmtId="0" fontId="7" fillId="0" borderId="24" xfId="0" applyFont="1" applyBorder="1" applyAlignment="1">
      <alignment horizontal="center" vertical="center"/>
    </xf>
    <xf numFmtId="164" fontId="7" fillId="0" borderId="25" xfId="1" applyFont="1" applyBorder="1" applyAlignment="1">
      <alignment horizontal="center" vertical="center"/>
    </xf>
    <xf numFmtId="14" fontId="5" fillId="0" borderId="3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164" fontId="5" fillId="0" borderId="28" xfId="1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164" fontId="5" fillId="0" borderId="31" xfId="1" applyFont="1" applyBorder="1" applyAlignment="1">
      <alignment horizontal="center" vertical="center"/>
    </xf>
    <xf numFmtId="164" fontId="5" fillId="0" borderId="3" xfId="1" applyFont="1" applyBorder="1" applyAlignment="1">
      <alignment horizontal="center" vertical="center"/>
    </xf>
    <xf numFmtId="0" fontId="8" fillId="0" borderId="27" xfId="0" applyFont="1" applyBorder="1" applyAlignment="1">
      <alignment horizontal="center"/>
    </xf>
    <xf numFmtId="0" fontId="8" fillId="6" borderId="36" xfId="0" applyFont="1" applyFill="1" applyBorder="1" applyAlignment="1">
      <alignment horizontal="center"/>
    </xf>
    <xf numFmtId="0" fontId="8" fillId="6" borderId="38" xfId="0" applyFont="1" applyFill="1" applyBorder="1" applyAlignment="1">
      <alignment horizontal="center"/>
    </xf>
    <xf numFmtId="0" fontId="9" fillId="6" borderId="34" xfId="0" applyFont="1" applyFill="1" applyBorder="1" applyAlignment="1">
      <alignment horizontal="center" vertical="center"/>
    </xf>
    <xf numFmtId="0" fontId="9" fillId="7" borderId="17" xfId="0" applyFont="1" applyFill="1" applyBorder="1" applyAlignment="1">
      <alignment horizontal="center" vertical="center"/>
    </xf>
    <xf numFmtId="0" fontId="10" fillId="3" borderId="17" xfId="0" applyFont="1" applyFill="1" applyBorder="1" applyAlignment="1">
      <alignment horizontal="center" vertical="center"/>
    </xf>
    <xf numFmtId="0" fontId="10" fillId="3" borderId="39" xfId="0" applyFont="1" applyFill="1" applyBorder="1" applyAlignment="1">
      <alignment horizontal="center" vertical="center"/>
    </xf>
    <xf numFmtId="165" fontId="9" fillId="6" borderId="35" xfId="1" applyNumberFormat="1" applyFont="1" applyFill="1" applyBorder="1" applyAlignment="1">
      <alignment horizontal="center" vertical="center"/>
    </xf>
    <xf numFmtId="165" fontId="9" fillId="7" borderId="37" xfId="1" applyNumberFormat="1" applyFont="1" applyFill="1" applyBorder="1" applyAlignment="1">
      <alignment horizontal="center" vertical="center"/>
    </xf>
    <xf numFmtId="165" fontId="10" fillId="5" borderId="37" xfId="1" applyNumberFormat="1" applyFont="1" applyFill="1" applyBorder="1" applyAlignment="1">
      <alignment horizontal="center" vertical="center"/>
    </xf>
    <xf numFmtId="165" fontId="10" fillId="5" borderId="40" xfId="1" applyNumberFormat="1" applyFont="1" applyFill="1" applyBorder="1" applyAlignment="1">
      <alignment horizontal="center" vertical="center"/>
    </xf>
    <xf numFmtId="165" fontId="11" fillId="0" borderId="32" xfId="1" applyNumberFormat="1" applyFont="1" applyBorder="1" applyAlignment="1">
      <alignment horizontal="center" vertical="center"/>
    </xf>
    <xf numFmtId="165" fontId="1" fillId="0" borderId="0" xfId="1" applyNumberFormat="1" applyFont="1" applyAlignment="1">
      <alignment horizontal="center" vertical="center"/>
    </xf>
    <xf numFmtId="164" fontId="5" fillId="0" borderId="30" xfId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8" fillId="6" borderId="33" xfId="0" applyFont="1" applyFill="1" applyBorder="1" applyAlignment="1">
      <alignment horizontal="center" vertical="center"/>
    </xf>
    <xf numFmtId="0" fontId="8" fillId="6" borderId="36" xfId="0" applyFont="1" applyFill="1" applyBorder="1" applyAlignment="1">
      <alignment horizontal="center" vertical="center"/>
    </xf>
    <xf numFmtId="0" fontId="10" fillId="4" borderId="17" xfId="0" applyFont="1" applyFill="1" applyBorder="1" applyAlignment="1">
      <alignment horizontal="right" vertical="center"/>
    </xf>
    <xf numFmtId="0" fontId="10" fillId="4" borderId="39" xfId="0" applyFont="1" applyFill="1" applyBorder="1" applyAlignment="1">
      <alignment horizontal="right" vertical="center"/>
    </xf>
    <xf numFmtId="0" fontId="2" fillId="0" borderId="32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164" fontId="0" fillId="0" borderId="17" xfId="1" applyFont="1" applyBorder="1" applyAlignment="1">
      <alignment horizontal="center" vertical="center"/>
    </xf>
    <xf numFmtId="14" fontId="2" fillId="0" borderId="0" xfId="0" applyNumberFormat="1" applyFont="1" applyAlignment="1">
      <alignment horizontal="center" vertical="center"/>
    </xf>
    <xf numFmtId="164" fontId="2" fillId="0" borderId="0" xfId="1" applyFont="1" applyBorder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2" fillId="8" borderId="0" xfId="0" applyFont="1" applyFill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7"/>
  <sheetViews>
    <sheetView rightToLeft="1" topLeftCell="A28" workbookViewId="0">
      <selection activeCell="E17" sqref="E17"/>
    </sheetView>
  </sheetViews>
  <sheetFormatPr defaultColWidth="9" defaultRowHeight="18.75" x14ac:dyDescent="0.25"/>
  <cols>
    <col min="1" max="1" width="19.85546875" style="2" customWidth="1"/>
    <col min="2" max="2" width="18.7109375" style="2" customWidth="1"/>
    <col min="3" max="3" width="20.42578125" style="2" customWidth="1"/>
    <col min="4" max="4" width="23.140625" style="2" customWidth="1"/>
    <col min="5" max="5" width="9" style="2"/>
    <col min="6" max="6" width="13.140625" style="2" bestFit="1" customWidth="1"/>
    <col min="7" max="16384" width="9" style="2"/>
  </cols>
  <sheetData>
    <row r="1" spans="1:5" ht="30.75" customHeight="1" thickBot="1" x14ac:dyDescent="0.3">
      <c r="A1" s="81" t="s">
        <v>0</v>
      </c>
      <c r="B1" s="81"/>
      <c r="C1" s="81"/>
      <c r="D1" s="81"/>
    </row>
    <row r="2" spans="1:5" ht="28.5" customHeight="1" thickTop="1" thickBot="1" x14ac:dyDescent="0.3">
      <c r="A2" s="4" t="s">
        <v>1</v>
      </c>
      <c r="B2" s="7" t="s">
        <v>2</v>
      </c>
      <c r="C2" s="7" t="s">
        <v>3</v>
      </c>
      <c r="D2" s="8" t="s">
        <v>4</v>
      </c>
    </row>
    <row r="3" spans="1:5" ht="35.25" customHeight="1" thickTop="1" thickBot="1" x14ac:dyDescent="0.3">
      <c r="A3" s="82" t="s">
        <v>7</v>
      </c>
      <c r="B3" s="82"/>
      <c r="C3" s="82"/>
      <c r="D3" s="3">
        <v>229</v>
      </c>
    </row>
    <row r="4" spans="1:5" ht="21" customHeight="1" thickTop="1" x14ac:dyDescent="0.25">
      <c r="A4" s="9">
        <v>45200</v>
      </c>
      <c r="B4" s="10">
        <f>333+803</f>
        <v>1136</v>
      </c>
      <c r="C4" s="10">
        <f>117+40+160+700</f>
        <v>1017</v>
      </c>
      <c r="D4" s="11">
        <f t="shared" ref="D4:D34" si="0">+D3+B4-C4</f>
        <v>348</v>
      </c>
    </row>
    <row r="5" spans="1:5" ht="21" customHeight="1" x14ac:dyDescent="0.25">
      <c r="A5" s="12">
        <v>45201</v>
      </c>
      <c r="B5" s="13">
        <f>550+250</f>
        <v>800</v>
      </c>
      <c r="C5" s="13">
        <f>45+50+80+50+100+10</f>
        <v>335</v>
      </c>
      <c r="D5" s="14">
        <f t="shared" si="0"/>
        <v>813</v>
      </c>
    </row>
    <row r="6" spans="1:5" ht="21" customHeight="1" x14ac:dyDescent="0.25">
      <c r="A6" s="12">
        <v>45202</v>
      </c>
      <c r="B6" s="13">
        <f>580+616</f>
        <v>1196</v>
      </c>
      <c r="C6" s="13">
        <f>10+48+10+24+20+115</f>
        <v>227</v>
      </c>
      <c r="D6" s="14">
        <f t="shared" si="0"/>
        <v>1782</v>
      </c>
    </row>
    <row r="7" spans="1:5" ht="21" customHeight="1" x14ac:dyDescent="0.25">
      <c r="A7" s="12">
        <v>45203</v>
      </c>
      <c r="B7" s="13">
        <v>4345</v>
      </c>
      <c r="C7" s="13">
        <v>5424</v>
      </c>
      <c r="D7" s="14">
        <f t="shared" si="0"/>
        <v>703</v>
      </c>
      <c r="E7" s="90"/>
    </row>
    <row r="8" spans="1:5" ht="21" customHeight="1" x14ac:dyDescent="0.25">
      <c r="A8" s="12">
        <v>45204</v>
      </c>
      <c r="B8" s="13">
        <f>2679+1600</f>
        <v>4279</v>
      </c>
      <c r="C8" s="13">
        <f>240+21+1500+2500+30+180+120</f>
        <v>4591</v>
      </c>
      <c r="D8" s="14">
        <f t="shared" si="0"/>
        <v>391</v>
      </c>
    </row>
    <row r="9" spans="1:5" ht="21" customHeight="1" x14ac:dyDescent="0.25">
      <c r="A9" s="12">
        <v>45205</v>
      </c>
      <c r="B9" s="13">
        <f>1564+2654</f>
        <v>4218</v>
      </c>
      <c r="C9" s="13">
        <f>232+18+1970+1000+245+60</f>
        <v>3525</v>
      </c>
      <c r="D9" s="14">
        <f t="shared" si="0"/>
        <v>1084</v>
      </c>
    </row>
    <row r="10" spans="1:5" ht="21" customHeight="1" x14ac:dyDescent="0.25">
      <c r="A10" s="12">
        <v>45206</v>
      </c>
      <c r="B10" s="13">
        <v>1271</v>
      </c>
      <c r="C10" s="13">
        <v>305</v>
      </c>
      <c r="D10" s="14">
        <f t="shared" si="0"/>
        <v>2050</v>
      </c>
    </row>
    <row r="11" spans="1:5" ht="21" customHeight="1" x14ac:dyDescent="0.25">
      <c r="A11" s="12">
        <v>45207</v>
      </c>
      <c r="B11" s="13">
        <v>464</v>
      </c>
      <c r="C11" s="13">
        <v>329</v>
      </c>
      <c r="D11" s="14">
        <f t="shared" si="0"/>
        <v>2185</v>
      </c>
    </row>
    <row r="12" spans="1:5" ht="21" customHeight="1" x14ac:dyDescent="0.25">
      <c r="A12" s="12">
        <v>45208</v>
      </c>
      <c r="B12" s="13">
        <v>688</v>
      </c>
      <c r="C12" s="13">
        <v>478</v>
      </c>
      <c r="D12" s="14">
        <f t="shared" si="0"/>
        <v>2395</v>
      </c>
    </row>
    <row r="13" spans="1:5" ht="21" customHeight="1" x14ac:dyDescent="0.25">
      <c r="A13" s="12">
        <v>45209</v>
      </c>
      <c r="B13" s="13">
        <v>925</v>
      </c>
      <c r="C13" s="13">
        <v>301</v>
      </c>
      <c r="D13" s="14">
        <f t="shared" si="0"/>
        <v>3019</v>
      </c>
    </row>
    <row r="14" spans="1:5" ht="21" customHeight="1" x14ac:dyDescent="0.25">
      <c r="A14" s="12">
        <v>45210</v>
      </c>
      <c r="B14" s="13">
        <v>467</v>
      </c>
      <c r="C14" s="13">
        <v>2625</v>
      </c>
      <c r="D14" s="14">
        <f t="shared" si="0"/>
        <v>861</v>
      </c>
    </row>
    <row r="15" spans="1:5" ht="21" customHeight="1" x14ac:dyDescent="0.25">
      <c r="A15" s="12">
        <v>45211</v>
      </c>
      <c r="B15" s="13">
        <v>3710</v>
      </c>
      <c r="C15" s="13">
        <v>1684</v>
      </c>
      <c r="D15" s="14">
        <f t="shared" si="0"/>
        <v>2887</v>
      </c>
    </row>
    <row r="16" spans="1:5" ht="21" customHeight="1" x14ac:dyDescent="0.25">
      <c r="A16" s="12">
        <v>45212</v>
      </c>
      <c r="B16" s="13">
        <v>10354</v>
      </c>
      <c r="C16" s="13">
        <v>12007</v>
      </c>
      <c r="D16" s="14">
        <f t="shared" si="0"/>
        <v>1234</v>
      </c>
    </row>
    <row r="17" spans="1:4" ht="21" customHeight="1" x14ac:dyDescent="0.25">
      <c r="A17" s="12">
        <v>45213</v>
      </c>
      <c r="B17" s="13">
        <v>1036</v>
      </c>
      <c r="C17" s="13">
        <v>39</v>
      </c>
      <c r="D17" s="14">
        <f t="shared" si="0"/>
        <v>2231</v>
      </c>
    </row>
    <row r="18" spans="1:4" ht="21" customHeight="1" x14ac:dyDescent="0.25">
      <c r="A18" s="12">
        <v>45214</v>
      </c>
      <c r="B18" s="13">
        <v>807</v>
      </c>
      <c r="C18" s="13">
        <v>1863</v>
      </c>
      <c r="D18" s="14">
        <f t="shared" si="0"/>
        <v>1175</v>
      </c>
    </row>
    <row r="19" spans="1:4" ht="21" customHeight="1" x14ac:dyDescent="0.25">
      <c r="A19" s="12">
        <v>45215</v>
      </c>
      <c r="B19" s="13">
        <v>635</v>
      </c>
      <c r="C19" s="13">
        <v>715</v>
      </c>
      <c r="D19" s="14">
        <f>+D18+B19-C19</f>
        <v>1095</v>
      </c>
    </row>
    <row r="20" spans="1:4" ht="21" customHeight="1" x14ac:dyDescent="0.25">
      <c r="A20" s="12">
        <v>45216</v>
      </c>
      <c r="B20" s="13">
        <v>930</v>
      </c>
      <c r="C20" s="13">
        <v>1580</v>
      </c>
      <c r="D20" s="14">
        <f>+D19+B20-C20</f>
        <v>445</v>
      </c>
    </row>
    <row r="21" spans="1:4" ht="21" customHeight="1" x14ac:dyDescent="0.25">
      <c r="A21" s="12">
        <v>45217</v>
      </c>
      <c r="B21" s="13">
        <v>385</v>
      </c>
      <c r="C21" s="13">
        <v>285</v>
      </c>
      <c r="D21" s="14">
        <f>+D20+B21-C21</f>
        <v>545</v>
      </c>
    </row>
    <row r="22" spans="1:4" ht="21" customHeight="1" x14ac:dyDescent="0.25">
      <c r="A22" s="12">
        <v>45218</v>
      </c>
      <c r="B22" s="13">
        <v>3049</v>
      </c>
      <c r="C22" s="13">
        <v>294</v>
      </c>
      <c r="D22" s="14">
        <f t="shared" ref="D20:D26" si="1">+D21+B22-C22</f>
        <v>3300</v>
      </c>
    </row>
    <row r="23" spans="1:4" ht="21" customHeight="1" x14ac:dyDescent="0.25">
      <c r="A23" s="12">
        <v>45219</v>
      </c>
      <c r="B23" s="13">
        <v>2248</v>
      </c>
      <c r="C23" s="13">
        <v>4784</v>
      </c>
      <c r="D23" s="14">
        <f t="shared" si="1"/>
        <v>764</v>
      </c>
    </row>
    <row r="24" spans="1:4" ht="21" customHeight="1" x14ac:dyDescent="0.25">
      <c r="A24" s="12">
        <v>45220</v>
      </c>
      <c r="B24" s="13">
        <v>670</v>
      </c>
      <c r="C24" s="13">
        <v>450</v>
      </c>
      <c r="D24" s="14">
        <f t="shared" si="1"/>
        <v>984</v>
      </c>
    </row>
    <row r="25" spans="1:4" ht="21" customHeight="1" x14ac:dyDescent="0.25">
      <c r="A25" s="12">
        <v>45221</v>
      </c>
      <c r="B25" s="13">
        <v>549</v>
      </c>
      <c r="C25" s="13">
        <v>1143</v>
      </c>
      <c r="D25" s="14">
        <f t="shared" si="1"/>
        <v>390</v>
      </c>
    </row>
    <row r="26" spans="1:4" ht="21" customHeight="1" x14ac:dyDescent="0.25">
      <c r="A26" s="12">
        <v>45222</v>
      </c>
      <c r="B26" s="13">
        <v>400</v>
      </c>
      <c r="C26" s="13">
        <v>135</v>
      </c>
      <c r="D26" s="14">
        <f t="shared" si="1"/>
        <v>655</v>
      </c>
    </row>
    <row r="27" spans="1:4" ht="21" customHeight="1" x14ac:dyDescent="0.25">
      <c r="A27" s="12">
        <v>45223</v>
      </c>
      <c r="B27" s="13">
        <v>852</v>
      </c>
      <c r="C27" s="13">
        <v>212</v>
      </c>
      <c r="D27" s="14">
        <f t="shared" si="0"/>
        <v>1295</v>
      </c>
    </row>
    <row r="28" spans="1:4" ht="21" customHeight="1" x14ac:dyDescent="0.25">
      <c r="A28" s="12">
        <v>45224</v>
      </c>
      <c r="B28" s="13">
        <v>384</v>
      </c>
      <c r="C28" s="13">
        <v>586</v>
      </c>
      <c r="D28" s="14">
        <f t="shared" si="0"/>
        <v>1093</v>
      </c>
    </row>
    <row r="29" spans="1:4" ht="21" customHeight="1" x14ac:dyDescent="0.25">
      <c r="A29" s="12">
        <v>45225</v>
      </c>
      <c r="B29" s="13">
        <v>3017</v>
      </c>
      <c r="C29" s="13">
        <v>3888</v>
      </c>
      <c r="D29" s="14">
        <f t="shared" si="0"/>
        <v>222</v>
      </c>
    </row>
    <row r="30" spans="1:4" ht="21" customHeight="1" x14ac:dyDescent="0.25">
      <c r="A30" s="12">
        <v>45226</v>
      </c>
      <c r="B30" s="13">
        <v>1823</v>
      </c>
      <c r="C30" s="13">
        <v>314</v>
      </c>
      <c r="D30" s="14">
        <f t="shared" si="0"/>
        <v>1731</v>
      </c>
    </row>
    <row r="31" spans="1:4" ht="21" customHeight="1" x14ac:dyDescent="0.25">
      <c r="A31" s="12">
        <v>45227</v>
      </c>
      <c r="B31" s="13">
        <v>816</v>
      </c>
      <c r="C31" s="13">
        <v>1515</v>
      </c>
      <c r="D31" s="14">
        <f t="shared" si="0"/>
        <v>1032</v>
      </c>
    </row>
    <row r="32" spans="1:4" ht="21" customHeight="1" x14ac:dyDescent="0.25">
      <c r="A32" s="12">
        <v>45228</v>
      </c>
      <c r="B32" s="13">
        <v>10071</v>
      </c>
      <c r="C32" s="13">
        <v>4175</v>
      </c>
      <c r="D32" s="14">
        <f t="shared" si="0"/>
        <v>6928</v>
      </c>
    </row>
    <row r="33" spans="1:6" ht="21" customHeight="1" x14ac:dyDescent="0.25">
      <c r="A33" s="12">
        <v>45229</v>
      </c>
      <c r="B33" s="13">
        <v>380</v>
      </c>
      <c r="C33" s="13">
        <v>40</v>
      </c>
      <c r="D33" s="14">
        <f t="shared" si="0"/>
        <v>7268</v>
      </c>
    </row>
    <row r="34" spans="1:6" ht="21" customHeight="1" thickBot="1" x14ac:dyDescent="0.3">
      <c r="A34" s="15">
        <v>45230</v>
      </c>
      <c r="B34" s="16">
        <v>1859</v>
      </c>
      <c r="C34" s="16">
        <v>7320</v>
      </c>
      <c r="D34" s="17">
        <f t="shared" si="0"/>
        <v>1807</v>
      </c>
      <c r="E34" s="2">
        <v>1731</v>
      </c>
      <c r="F34" s="80">
        <f>+E34-D34</f>
        <v>-76</v>
      </c>
    </row>
    <row r="35" spans="1:6" ht="21" customHeight="1" thickTop="1" thickBot="1" x14ac:dyDescent="0.3">
      <c r="A35" s="78"/>
      <c r="B35" s="79"/>
      <c r="C35" s="79"/>
      <c r="D35" s="79"/>
    </row>
    <row r="36" spans="1:6" ht="44.25" customHeight="1" thickTop="1" thickBot="1" x14ac:dyDescent="0.3">
      <c r="A36" s="4" t="s">
        <v>5</v>
      </c>
      <c r="B36" s="5">
        <f>SUM(B4:B35)+229</f>
        <v>63993</v>
      </c>
      <c r="C36" s="5">
        <f>SUM(C4:C35)</f>
        <v>62186</v>
      </c>
      <c r="D36" s="6">
        <f>+B36-C36</f>
        <v>1807</v>
      </c>
    </row>
    <row r="37" spans="1:6" ht="19.5" thickTop="1" x14ac:dyDescent="0.25"/>
  </sheetData>
  <mergeCells count="2">
    <mergeCell ref="A1:D1"/>
    <mergeCell ref="A3:C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37"/>
  <sheetViews>
    <sheetView showGridLines="0" rightToLeft="1" topLeftCell="A24" zoomScale="85" zoomScaleNormal="85" workbookViewId="0">
      <selection activeCell="C38" sqref="C38"/>
    </sheetView>
  </sheetViews>
  <sheetFormatPr defaultRowHeight="15" x14ac:dyDescent="0.25"/>
  <cols>
    <col min="1" max="1" width="21.7109375" customWidth="1"/>
    <col min="2" max="2" width="25.85546875" customWidth="1"/>
    <col min="3" max="3" width="27.7109375" customWidth="1"/>
    <col min="4" max="4" width="29.140625" customWidth="1"/>
  </cols>
  <sheetData>
    <row r="1" spans="1:4" s="2" customFormat="1" ht="30.75" customHeight="1" thickBot="1" x14ac:dyDescent="0.3">
      <c r="A1" s="83" t="s">
        <v>6</v>
      </c>
      <c r="B1" s="83"/>
      <c r="C1" s="83"/>
      <c r="D1" s="83"/>
    </row>
    <row r="2" spans="1:4" s="2" customFormat="1" ht="38.25" customHeight="1" thickTop="1" thickBot="1" x14ac:dyDescent="0.3">
      <c r="A2" s="68" t="s">
        <v>1</v>
      </c>
      <c r="B2" s="69" t="s">
        <v>2</v>
      </c>
      <c r="C2" s="69" t="s">
        <v>3</v>
      </c>
      <c r="D2" s="70" t="s">
        <v>4</v>
      </c>
    </row>
    <row r="3" spans="1:4" s="19" customFormat="1" ht="29.25" customHeight="1" thickTop="1" thickBot="1" x14ac:dyDescent="0.3">
      <c r="A3" s="84" t="s">
        <v>7</v>
      </c>
      <c r="B3" s="85"/>
      <c r="C3" s="85"/>
      <c r="D3" s="18">
        <v>15180.5</v>
      </c>
    </row>
    <row r="4" spans="1:4" s="23" customFormat="1" ht="26.25" customHeight="1" thickTop="1" x14ac:dyDescent="0.25">
      <c r="A4" s="20">
        <v>45200</v>
      </c>
      <c r="B4" s="21">
        <v>22290</v>
      </c>
      <c r="C4" s="21">
        <v>6560</v>
      </c>
      <c r="D4" s="22">
        <f>+D3+B4-C4</f>
        <v>30910.5</v>
      </c>
    </row>
    <row r="5" spans="1:4" s="23" customFormat="1" ht="26.25" customHeight="1" x14ac:dyDescent="0.25">
      <c r="A5" s="24">
        <v>45201</v>
      </c>
      <c r="B5" s="25">
        <v>41390</v>
      </c>
      <c r="C5" s="25">
        <v>40864</v>
      </c>
      <c r="D5" s="26">
        <f t="shared" ref="D5:D34" si="0">+D4+B5-C5</f>
        <v>31436.5</v>
      </c>
    </row>
    <row r="6" spans="1:4" s="23" customFormat="1" ht="26.25" customHeight="1" x14ac:dyDescent="0.25">
      <c r="A6" s="24">
        <v>45202</v>
      </c>
      <c r="B6" s="25">
        <v>27636</v>
      </c>
      <c r="C6" s="25">
        <v>19605</v>
      </c>
      <c r="D6" s="26">
        <f t="shared" si="0"/>
        <v>39467.5</v>
      </c>
    </row>
    <row r="7" spans="1:4" s="23" customFormat="1" ht="26.25" customHeight="1" x14ac:dyDescent="0.25">
      <c r="A7" s="24">
        <v>45203</v>
      </c>
      <c r="B7" s="25">
        <v>360</v>
      </c>
      <c r="C7" s="25">
        <v>16360</v>
      </c>
      <c r="D7" s="26">
        <f t="shared" si="0"/>
        <v>23467.5</v>
      </c>
    </row>
    <row r="8" spans="1:4" s="23" customFormat="1" ht="26.25" customHeight="1" x14ac:dyDescent="0.25">
      <c r="A8" s="24">
        <v>45204</v>
      </c>
      <c r="B8" s="25">
        <v>133050</v>
      </c>
      <c r="C8" s="25">
        <v>102895</v>
      </c>
      <c r="D8" s="26">
        <f t="shared" si="0"/>
        <v>53622.5</v>
      </c>
    </row>
    <row r="9" spans="1:4" s="23" customFormat="1" ht="26.25" customHeight="1" x14ac:dyDescent="0.25">
      <c r="A9" s="24">
        <v>45205</v>
      </c>
      <c r="B9" s="25">
        <v>23785</v>
      </c>
      <c r="C9" s="25">
        <v>36140</v>
      </c>
      <c r="D9" s="26">
        <f t="shared" si="0"/>
        <v>41267.5</v>
      </c>
    </row>
    <row r="10" spans="1:4" s="23" customFormat="1" ht="26.25" customHeight="1" x14ac:dyDescent="0.25">
      <c r="A10" s="24">
        <v>45206</v>
      </c>
      <c r="B10" s="25">
        <v>21795</v>
      </c>
      <c r="C10" s="25">
        <v>55564</v>
      </c>
      <c r="D10" s="26">
        <f t="shared" si="0"/>
        <v>7498.5</v>
      </c>
    </row>
    <row r="11" spans="1:4" s="23" customFormat="1" ht="26.25" customHeight="1" x14ac:dyDescent="0.25">
      <c r="A11" s="24">
        <v>45207</v>
      </c>
      <c r="B11" s="67">
        <v>5000</v>
      </c>
      <c r="C11" s="67">
        <v>11885</v>
      </c>
      <c r="D11" s="26">
        <f t="shared" si="0"/>
        <v>613.5</v>
      </c>
    </row>
    <row r="12" spans="1:4" s="23" customFormat="1" ht="26.25" customHeight="1" x14ac:dyDescent="0.25">
      <c r="A12" s="24">
        <v>45208</v>
      </c>
      <c r="B12" s="77">
        <v>160455</v>
      </c>
      <c r="C12" s="25">
        <v>133402</v>
      </c>
      <c r="D12" s="26">
        <f t="shared" si="0"/>
        <v>27666.5</v>
      </c>
    </row>
    <row r="13" spans="1:4" s="23" customFormat="1" ht="26.25" customHeight="1" x14ac:dyDescent="0.25">
      <c r="A13" s="24">
        <v>45209</v>
      </c>
      <c r="B13" s="25">
        <v>73995</v>
      </c>
      <c r="C13" s="25">
        <v>67395</v>
      </c>
      <c r="D13" s="26">
        <f t="shared" si="0"/>
        <v>34266.5</v>
      </c>
    </row>
    <row r="14" spans="1:4" s="23" customFormat="1" ht="26.25" customHeight="1" x14ac:dyDescent="0.25">
      <c r="A14" s="24">
        <v>45210</v>
      </c>
      <c r="B14" s="25">
        <v>23750</v>
      </c>
      <c r="C14" s="25">
        <v>30840</v>
      </c>
      <c r="D14" s="26">
        <f t="shared" si="0"/>
        <v>27176.5</v>
      </c>
    </row>
    <row r="15" spans="1:4" s="23" customFormat="1" ht="26.25" customHeight="1" x14ac:dyDescent="0.25">
      <c r="A15" s="24">
        <v>45211</v>
      </c>
      <c r="B15" s="25">
        <v>42577</v>
      </c>
      <c r="C15" s="25">
        <v>15613</v>
      </c>
      <c r="D15" s="26">
        <f t="shared" si="0"/>
        <v>54140.5</v>
      </c>
    </row>
    <row r="16" spans="1:4" s="23" customFormat="1" ht="26.25" customHeight="1" x14ac:dyDescent="0.25">
      <c r="A16" s="24">
        <v>45212</v>
      </c>
      <c r="B16" s="25">
        <v>6600</v>
      </c>
      <c r="C16" s="25">
        <v>4800</v>
      </c>
      <c r="D16" s="26">
        <f t="shared" si="0"/>
        <v>55940.5</v>
      </c>
    </row>
    <row r="17" spans="1:4" s="23" customFormat="1" ht="26.25" customHeight="1" x14ac:dyDescent="0.25">
      <c r="A17" s="24">
        <v>45213</v>
      </c>
      <c r="B17" s="25">
        <v>825</v>
      </c>
      <c r="C17" s="25">
        <v>18713</v>
      </c>
      <c r="D17" s="26">
        <f t="shared" si="0"/>
        <v>38052.5</v>
      </c>
    </row>
    <row r="18" spans="1:4" s="23" customFormat="1" ht="26.25" customHeight="1" x14ac:dyDescent="0.25">
      <c r="A18" s="24">
        <v>45214</v>
      </c>
      <c r="B18" s="25">
        <v>0</v>
      </c>
      <c r="C18" s="25">
        <v>16000</v>
      </c>
      <c r="D18" s="26">
        <f t="shared" si="0"/>
        <v>22052.5</v>
      </c>
    </row>
    <row r="19" spans="1:4" s="23" customFormat="1" ht="26.25" customHeight="1" x14ac:dyDescent="0.25">
      <c r="A19" s="24">
        <v>45215</v>
      </c>
      <c r="B19" s="25">
        <v>20322</v>
      </c>
      <c r="C19" s="25">
        <v>31670</v>
      </c>
      <c r="D19" s="26">
        <f t="shared" si="0"/>
        <v>10704.5</v>
      </c>
    </row>
    <row r="20" spans="1:4" s="23" customFormat="1" ht="26.25" customHeight="1" x14ac:dyDescent="0.25">
      <c r="A20" s="24">
        <v>45216</v>
      </c>
      <c r="B20" s="25">
        <v>2485</v>
      </c>
      <c r="C20" s="25">
        <v>4720</v>
      </c>
      <c r="D20" s="26">
        <f t="shared" si="0"/>
        <v>8469.5</v>
      </c>
    </row>
    <row r="21" spans="1:4" s="23" customFormat="1" ht="26.25" customHeight="1" x14ac:dyDescent="0.25">
      <c r="A21" s="24">
        <v>45217</v>
      </c>
      <c r="B21" s="25">
        <v>105689</v>
      </c>
      <c r="C21" s="25">
        <v>84752</v>
      </c>
      <c r="D21" s="26">
        <f t="shared" si="0"/>
        <v>29406.5</v>
      </c>
    </row>
    <row r="22" spans="1:4" s="23" customFormat="1" ht="26.25" customHeight="1" x14ac:dyDescent="0.25">
      <c r="A22" s="24">
        <v>45218</v>
      </c>
      <c r="B22" s="25">
        <v>42115</v>
      </c>
      <c r="C22" s="25">
        <v>24774</v>
      </c>
      <c r="D22" s="26">
        <f t="shared" si="0"/>
        <v>46747.5</v>
      </c>
    </row>
    <row r="23" spans="1:4" s="23" customFormat="1" ht="26.25" customHeight="1" x14ac:dyDescent="0.25">
      <c r="A23" s="24">
        <v>45219</v>
      </c>
      <c r="B23" s="25">
        <v>166095</v>
      </c>
      <c r="C23" s="25">
        <v>10907</v>
      </c>
      <c r="D23" s="26">
        <f t="shared" si="0"/>
        <v>201935.5</v>
      </c>
    </row>
    <row r="24" spans="1:4" s="23" customFormat="1" ht="26.25" customHeight="1" x14ac:dyDescent="0.25">
      <c r="A24" s="24">
        <v>45220</v>
      </c>
      <c r="B24" s="25">
        <v>6290</v>
      </c>
      <c r="C24" s="25">
        <v>158674</v>
      </c>
      <c r="D24" s="26">
        <f t="shared" si="0"/>
        <v>49551.5</v>
      </c>
    </row>
    <row r="25" spans="1:4" s="23" customFormat="1" ht="26.25" customHeight="1" x14ac:dyDescent="0.25">
      <c r="A25" s="24">
        <v>45221</v>
      </c>
      <c r="B25" s="25">
        <v>2150</v>
      </c>
      <c r="C25" s="25">
        <v>2230</v>
      </c>
      <c r="D25" s="26">
        <f t="shared" si="0"/>
        <v>49471.5</v>
      </c>
    </row>
    <row r="26" spans="1:4" s="23" customFormat="1" ht="26.25" customHeight="1" x14ac:dyDescent="0.25">
      <c r="A26" s="24">
        <v>45222</v>
      </c>
      <c r="B26" s="25">
        <v>810</v>
      </c>
      <c r="C26" s="25">
        <v>37844</v>
      </c>
      <c r="D26" s="26">
        <f t="shared" si="0"/>
        <v>12437.5</v>
      </c>
    </row>
    <row r="27" spans="1:4" s="23" customFormat="1" ht="26.25" customHeight="1" x14ac:dyDescent="0.25">
      <c r="A27" s="24">
        <v>45223</v>
      </c>
      <c r="B27" s="25">
        <v>705</v>
      </c>
      <c r="C27" s="25">
        <v>9475</v>
      </c>
      <c r="D27" s="26">
        <f t="shared" si="0"/>
        <v>3667.5</v>
      </c>
    </row>
    <row r="28" spans="1:4" s="23" customFormat="1" ht="26.25" customHeight="1" x14ac:dyDescent="0.25">
      <c r="A28" s="24">
        <v>45224</v>
      </c>
      <c r="B28" s="25">
        <v>51820</v>
      </c>
      <c r="C28" s="25">
        <v>15388</v>
      </c>
      <c r="D28" s="26">
        <f t="shared" si="0"/>
        <v>40099.5</v>
      </c>
    </row>
    <row r="29" spans="1:4" s="23" customFormat="1" ht="26.25" customHeight="1" x14ac:dyDescent="0.25">
      <c r="A29" s="24">
        <v>45225</v>
      </c>
      <c r="B29" s="25">
        <v>640</v>
      </c>
      <c r="C29" s="25">
        <v>13710</v>
      </c>
      <c r="D29" s="26">
        <f t="shared" si="0"/>
        <v>27029.5</v>
      </c>
    </row>
    <row r="30" spans="1:4" s="23" customFormat="1" ht="26.25" customHeight="1" x14ac:dyDescent="0.25">
      <c r="A30" s="24">
        <v>45226</v>
      </c>
      <c r="B30" s="25">
        <v>38653</v>
      </c>
      <c r="C30" s="25">
        <v>39350</v>
      </c>
      <c r="D30" s="26">
        <f t="shared" si="0"/>
        <v>26332.5</v>
      </c>
    </row>
    <row r="31" spans="1:4" s="23" customFormat="1" ht="26.25" customHeight="1" x14ac:dyDescent="0.25">
      <c r="A31" s="24">
        <v>45227</v>
      </c>
      <c r="B31" s="25">
        <v>197695</v>
      </c>
      <c r="C31" s="25">
        <v>169480</v>
      </c>
      <c r="D31" s="26">
        <f t="shared" si="0"/>
        <v>54547.5</v>
      </c>
    </row>
    <row r="32" spans="1:4" s="23" customFormat="1" ht="26.25" customHeight="1" x14ac:dyDescent="0.25">
      <c r="A32" s="24">
        <v>45228</v>
      </c>
      <c r="B32" s="25">
        <v>9635</v>
      </c>
      <c r="C32" s="25">
        <v>14851</v>
      </c>
      <c r="D32" s="26">
        <f t="shared" si="0"/>
        <v>49331.5</v>
      </c>
    </row>
    <row r="33" spans="1:4" s="23" customFormat="1" ht="26.25" customHeight="1" x14ac:dyDescent="0.25">
      <c r="A33" s="24">
        <v>45229</v>
      </c>
      <c r="B33" s="25">
        <v>22540</v>
      </c>
      <c r="C33" s="25">
        <v>19807</v>
      </c>
      <c r="D33" s="26">
        <f t="shared" si="0"/>
        <v>52064.5</v>
      </c>
    </row>
    <row r="34" spans="1:4" s="23" customFormat="1" ht="26.25" customHeight="1" thickBot="1" x14ac:dyDescent="0.3">
      <c r="A34" s="27">
        <v>45230</v>
      </c>
      <c r="B34" s="28">
        <v>50</v>
      </c>
      <c r="C34" s="28">
        <v>16080</v>
      </c>
      <c r="D34" s="29">
        <f t="shared" si="0"/>
        <v>36034.5</v>
      </c>
    </row>
    <row r="35" spans="1:4" ht="16.5" thickTop="1" thickBot="1" x14ac:dyDescent="0.3">
      <c r="B35" s="1"/>
      <c r="C35" s="1"/>
      <c r="D35" s="1"/>
    </row>
    <row r="36" spans="1:4" s="2" customFormat="1" ht="44.25" customHeight="1" thickTop="1" thickBot="1" x14ac:dyDescent="0.3">
      <c r="A36" s="4" t="s">
        <v>5</v>
      </c>
      <c r="B36" s="5">
        <f>SUM(B4:B35)+15180.5</f>
        <v>1266382.5</v>
      </c>
      <c r="C36" s="5">
        <f>SUM(C4:C35)</f>
        <v>1230348</v>
      </c>
      <c r="D36" s="6">
        <f>+B36-C36</f>
        <v>36034.5</v>
      </c>
    </row>
    <row r="37" spans="1:4" ht="15.75" thickTop="1" x14ac:dyDescent="0.25"/>
  </sheetData>
  <mergeCells count="2">
    <mergeCell ref="A1:D1"/>
    <mergeCell ref="A3:C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51"/>
  <sheetViews>
    <sheetView rightToLeft="1" tabSelected="1" topLeftCell="B1" workbookViewId="0">
      <pane ySplit="1" topLeftCell="A2" activePane="bottomLeft" state="frozen"/>
      <selection pane="bottomLeft" activeCell="I29" sqref="I29"/>
    </sheetView>
  </sheetViews>
  <sheetFormatPr defaultRowHeight="15" x14ac:dyDescent="0.25"/>
  <cols>
    <col min="1" max="1" width="10.28515625" style="37" customWidth="1"/>
    <col min="2" max="2" width="33.140625" customWidth="1"/>
    <col min="3" max="3" width="18.5703125" customWidth="1"/>
    <col min="4" max="4" width="20.42578125" customWidth="1"/>
    <col min="6" max="6" width="3.42578125" bestFit="1" customWidth="1"/>
    <col min="7" max="7" width="27.5703125" style="41" customWidth="1"/>
    <col min="8" max="8" width="27.42578125" style="76" customWidth="1"/>
    <col min="9" max="9" width="21.85546875" style="66" bestFit="1" customWidth="1"/>
  </cols>
  <sheetData>
    <row r="1" spans="1:9" ht="45" customHeight="1" x14ac:dyDescent="0.25">
      <c r="A1" s="30" t="s">
        <v>8</v>
      </c>
      <c r="B1" s="31" t="s">
        <v>9</v>
      </c>
      <c r="C1" s="32" t="s">
        <v>10</v>
      </c>
      <c r="D1" s="32" t="s">
        <v>11</v>
      </c>
      <c r="E1" s="41"/>
      <c r="F1" s="71" t="s">
        <v>8</v>
      </c>
      <c r="G1" s="57" t="s">
        <v>85</v>
      </c>
      <c r="H1" s="57" t="s">
        <v>86</v>
      </c>
      <c r="I1" s="61" t="s">
        <v>11</v>
      </c>
    </row>
    <row r="2" spans="1:9" ht="24.75" customHeight="1" x14ac:dyDescent="0.25">
      <c r="A2" s="33">
        <f t="shared" ref="A2:A49" si="0">ROW()-1</f>
        <v>1</v>
      </c>
      <c r="B2" s="49" t="s">
        <v>12</v>
      </c>
      <c r="C2" s="49" t="s">
        <v>13</v>
      </c>
      <c r="D2" s="25">
        <v>10000</v>
      </c>
      <c r="E2" s="41"/>
      <c r="F2" s="72">
        <v>1</v>
      </c>
      <c r="G2" s="58" t="s">
        <v>100</v>
      </c>
      <c r="H2" s="58" t="s">
        <v>101</v>
      </c>
      <c r="I2" s="62" t="s">
        <v>102</v>
      </c>
    </row>
    <row r="3" spans="1:9" ht="21" x14ac:dyDescent="0.25">
      <c r="A3" s="33">
        <f t="shared" si="0"/>
        <v>2</v>
      </c>
      <c r="B3" s="34" t="s">
        <v>14</v>
      </c>
      <c r="C3" s="35" t="s">
        <v>15</v>
      </c>
      <c r="D3" s="36">
        <v>7000</v>
      </c>
      <c r="F3" s="55">
        <v>2</v>
      </c>
      <c r="G3" s="59" t="s">
        <v>12</v>
      </c>
      <c r="H3" s="73" t="s">
        <v>13</v>
      </c>
      <c r="I3" s="63">
        <v>10000</v>
      </c>
    </row>
    <row r="4" spans="1:9" ht="21" x14ac:dyDescent="0.25">
      <c r="A4" s="33">
        <f t="shared" si="0"/>
        <v>3</v>
      </c>
      <c r="B4" s="34" t="s">
        <v>16</v>
      </c>
      <c r="C4" s="35" t="s">
        <v>17</v>
      </c>
      <c r="D4" s="36">
        <v>7000</v>
      </c>
      <c r="F4" s="55">
        <v>3</v>
      </c>
      <c r="G4" s="59" t="s">
        <v>14</v>
      </c>
      <c r="H4" s="73" t="s">
        <v>103</v>
      </c>
      <c r="I4" s="63">
        <v>7000</v>
      </c>
    </row>
    <row r="5" spans="1:9" ht="21" x14ac:dyDescent="0.25">
      <c r="A5" s="33">
        <f t="shared" si="0"/>
        <v>4</v>
      </c>
      <c r="B5" s="34" t="s">
        <v>18</v>
      </c>
      <c r="C5" s="35" t="s">
        <v>19</v>
      </c>
      <c r="D5" s="36">
        <v>7000</v>
      </c>
      <c r="F5" s="55">
        <v>4</v>
      </c>
      <c r="G5" s="59" t="s">
        <v>16</v>
      </c>
      <c r="H5" s="73" t="s">
        <v>17</v>
      </c>
      <c r="I5" s="63">
        <v>7000</v>
      </c>
    </row>
    <row r="6" spans="1:9" ht="21" x14ac:dyDescent="0.25">
      <c r="A6" s="33">
        <f t="shared" si="0"/>
        <v>5</v>
      </c>
      <c r="B6" s="34" t="s">
        <v>20</v>
      </c>
      <c r="C6" s="35" t="s">
        <v>21</v>
      </c>
      <c r="D6" s="36">
        <v>6000</v>
      </c>
      <c r="F6" s="55">
        <v>5</v>
      </c>
      <c r="G6" s="59" t="s">
        <v>18</v>
      </c>
      <c r="H6" s="73" t="s">
        <v>104</v>
      </c>
      <c r="I6" s="63">
        <v>7000</v>
      </c>
    </row>
    <row r="7" spans="1:9" ht="21" x14ac:dyDescent="0.25">
      <c r="A7" s="33">
        <f t="shared" si="0"/>
        <v>6</v>
      </c>
      <c r="B7" s="34" t="s">
        <v>22</v>
      </c>
      <c r="C7" s="35" t="s">
        <v>23</v>
      </c>
      <c r="D7" s="36">
        <v>6000</v>
      </c>
      <c r="F7" s="55">
        <v>6</v>
      </c>
      <c r="G7" s="59" t="s">
        <v>22</v>
      </c>
      <c r="H7" s="73" t="s">
        <v>25</v>
      </c>
      <c r="I7" s="63">
        <v>6000</v>
      </c>
    </row>
    <row r="8" spans="1:9" ht="21" x14ac:dyDescent="0.25">
      <c r="A8" s="33">
        <f t="shared" si="0"/>
        <v>7</v>
      </c>
      <c r="B8" s="34" t="s">
        <v>24</v>
      </c>
      <c r="C8" s="35" t="s">
        <v>25</v>
      </c>
      <c r="D8" s="36">
        <v>6000</v>
      </c>
      <c r="F8" s="55">
        <v>7</v>
      </c>
      <c r="G8" s="59" t="s">
        <v>24</v>
      </c>
      <c r="H8" s="73" t="s">
        <v>25</v>
      </c>
      <c r="I8" s="63">
        <v>6000</v>
      </c>
    </row>
    <row r="9" spans="1:9" ht="21" x14ac:dyDescent="0.25">
      <c r="A9" s="33">
        <f t="shared" si="0"/>
        <v>8</v>
      </c>
      <c r="B9" s="34" t="s">
        <v>26</v>
      </c>
      <c r="C9" s="35" t="s">
        <v>27</v>
      </c>
      <c r="D9" s="36">
        <v>5500</v>
      </c>
      <c r="F9" s="55">
        <v>8</v>
      </c>
      <c r="G9" s="59" t="s">
        <v>26</v>
      </c>
      <c r="H9" s="73" t="s">
        <v>27</v>
      </c>
      <c r="I9" s="63">
        <v>5500</v>
      </c>
    </row>
    <row r="10" spans="1:9" ht="21" x14ac:dyDescent="0.25">
      <c r="A10" s="33">
        <f t="shared" si="0"/>
        <v>9</v>
      </c>
      <c r="B10" s="34" t="s">
        <v>28</v>
      </c>
      <c r="C10" s="35" t="s">
        <v>29</v>
      </c>
      <c r="D10" s="36">
        <v>5000</v>
      </c>
      <c r="F10" s="55">
        <v>9</v>
      </c>
      <c r="G10" s="59" t="s">
        <v>28</v>
      </c>
      <c r="H10" s="73" t="s">
        <v>29</v>
      </c>
      <c r="I10" s="63">
        <v>5000</v>
      </c>
    </row>
    <row r="11" spans="1:9" ht="21" x14ac:dyDescent="0.25">
      <c r="A11" s="33">
        <f t="shared" si="0"/>
        <v>10</v>
      </c>
      <c r="B11" s="34" t="s">
        <v>30</v>
      </c>
      <c r="C11" s="35" t="s">
        <v>27</v>
      </c>
      <c r="D11" s="36">
        <v>4500</v>
      </c>
      <c r="F11" s="55">
        <v>10</v>
      </c>
      <c r="G11" s="59" t="s">
        <v>105</v>
      </c>
      <c r="H11" s="73" t="s">
        <v>106</v>
      </c>
      <c r="I11" s="63">
        <v>4500</v>
      </c>
    </row>
    <row r="12" spans="1:9" ht="21" x14ac:dyDescent="0.25">
      <c r="A12" s="33">
        <f t="shared" si="0"/>
        <v>11</v>
      </c>
      <c r="B12" s="34" t="s">
        <v>31</v>
      </c>
      <c r="C12" s="35" t="s">
        <v>32</v>
      </c>
      <c r="D12" s="36">
        <v>4000</v>
      </c>
      <c r="F12" s="55">
        <v>11</v>
      </c>
      <c r="G12" s="59" t="s">
        <v>30</v>
      </c>
      <c r="H12" s="73" t="s">
        <v>27</v>
      </c>
      <c r="I12" s="63">
        <v>4500</v>
      </c>
    </row>
    <row r="13" spans="1:9" ht="21" x14ac:dyDescent="0.25">
      <c r="A13" s="33">
        <f t="shared" si="0"/>
        <v>12</v>
      </c>
      <c r="B13" s="34" t="s">
        <v>33</v>
      </c>
      <c r="C13" s="35" t="s">
        <v>29</v>
      </c>
      <c r="D13" s="36">
        <v>3500</v>
      </c>
      <c r="F13" s="55">
        <v>12</v>
      </c>
      <c r="G13" s="59" t="s">
        <v>31</v>
      </c>
      <c r="H13" s="73" t="s">
        <v>32</v>
      </c>
      <c r="I13" s="63">
        <v>4000</v>
      </c>
    </row>
    <row r="14" spans="1:9" ht="21" x14ac:dyDescent="0.25">
      <c r="A14" s="33">
        <f t="shared" si="0"/>
        <v>13</v>
      </c>
      <c r="B14" s="34" t="s">
        <v>34</v>
      </c>
      <c r="C14" s="35" t="s">
        <v>35</v>
      </c>
      <c r="D14" s="36">
        <v>3500</v>
      </c>
      <c r="F14" s="55">
        <v>13</v>
      </c>
      <c r="G14" s="59" t="s">
        <v>40</v>
      </c>
      <c r="H14" s="73" t="s">
        <v>32</v>
      </c>
      <c r="I14" s="63">
        <v>3500</v>
      </c>
    </row>
    <row r="15" spans="1:9" ht="21" x14ac:dyDescent="0.25">
      <c r="A15" s="33">
        <f t="shared" si="0"/>
        <v>14</v>
      </c>
      <c r="B15" s="34" t="s">
        <v>36</v>
      </c>
      <c r="C15" s="35" t="s">
        <v>35</v>
      </c>
      <c r="D15" s="36">
        <v>3500</v>
      </c>
      <c r="F15" s="55">
        <v>14</v>
      </c>
      <c r="G15" s="59" t="s">
        <v>34</v>
      </c>
      <c r="H15" s="73" t="s">
        <v>107</v>
      </c>
      <c r="I15" s="63">
        <v>3500</v>
      </c>
    </row>
    <row r="16" spans="1:9" ht="21" x14ac:dyDescent="0.25">
      <c r="A16" s="33">
        <f t="shared" si="0"/>
        <v>15</v>
      </c>
      <c r="B16" s="34" t="s">
        <v>37</v>
      </c>
      <c r="C16" s="35" t="s">
        <v>35</v>
      </c>
      <c r="D16" s="36">
        <v>3500</v>
      </c>
      <c r="F16" s="55">
        <v>15</v>
      </c>
      <c r="G16" s="59" t="s">
        <v>36</v>
      </c>
      <c r="H16" s="73" t="s">
        <v>107</v>
      </c>
      <c r="I16" s="63">
        <v>3500</v>
      </c>
    </row>
    <row r="17" spans="1:9" ht="21" x14ac:dyDescent="0.25">
      <c r="A17" s="33">
        <f t="shared" si="0"/>
        <v>16</v>
      </c>
      <c r="B17" s="34" t="s">
        <v>38</v>
      </c>
      <c r="C17" s="35" t="s">
        <v>39</v>
      </c>
      <c r="D17" s="36">
        <v>3000</v>
      </c>
      <c r="F17" s="55">
        <v>16</v>
      </c>
      <c r="G17" s="59" t="s">
        <v>37</v>
      </c>
      <c r="H17" s="73" t="s">
        <v>107</v>
      </c>
      <c r="I17" s="63">
        <v>3500</v>
      </c>
    </row>
    <row r="18" spans="1:9" ht="21" x14ac:dyDescent="0.25">
      <c r="A18" s="33">
        <f t="shared" si="0"/>
        <v>17</v>
      </c>
      <c r="B18" s="34" t="s">
        <v>40</v>
      </c>
      <c r="C18" s="35" t="s">
        <v>32</v>
      </c>
      <c r="D18" s="36">
        <v>3000</v>
      </c>
      <c r="F18" s="55">
        <v>17</v>
      </c>
      <c r="G18" s="59" t="s">
        <v>38</v>
      </c>
      <c r="H18" s="73" t="s">
        <v>39</v>
      </c>
      <c r="I18" s="63">
        <v>3000</v>
      </c>
    </row>
    <row r="19" spans="1:9" ht="21" x14ac:dyDescent="0.25">
      <c r="A19" s="33">
        <f t="shared" si="0"/>
        <v>18</v>
      </c>
      <c r="B19" s="34" t="s">
        <v>41</v>
      </c>
      <c r="C19" s="35" t="s">
        <v>42</v>
      </c>
      <c r="D19" s="36">
        <v>3000</v>
      </c>
      <c r="F19" s="55">
        <v>18</v>
      </c>
      <c r="G19" s="59" t="s">
        <v>82</v>
      </c>
      <c r="H19" s="73" t="s">
        <v>48</v>
      </c>
      <c r="I19" s="63">
        <v>3000</v>
      </c>
    </row>
    <row r="20" spans="1:9" ht="21" x14ac:dyDescent="0.25">
      <c r="A20" s="33">
        <f t="shared" si="0"/>
        <v>19</v>
      </c>
      <c r="B20" s="34" t="s">
        <v>43</v>
      </c>
      <c r="C20" s="35" t="s">
        <v>32</v>
      </c>
      <c r="D20" s="36">
        <v>3000</v>
      </c>
      <c r="F20" s="55">
        <v>19</v>
      </c>
      <c r="G20" s="59" t="s">
        <v>47</v>
      </c>
      <c r="H20" s="73" t="s">
        <v>48</v>
      </c>
      <c r="I20" s="63">
        <v>3000</v>
      </c>
    </row>
    <row r="21" spans="1:9" ht="21" x14ac:dyDescent="0.25">
      <c r="A21" s="33">
        <f t="shared" si="0"/>
        <v>20</v>
      </c>
      <c r="B21" s="34" t="s">
        <v>44</v>
      </c>
      <c r="C21" s="35" t="s">
        <v>32</v>
      </c>
      <c r="D21" s="36">
        <v>3000</v>
      </c>
      <c r="F21" s="55">
        <v>20</v>
      </c>
      <c r="G21" s="59" t="s">
        <v>41</v>
      </c>
      <c r="H21" s="73" t="s">
        <v>42</v>
      </c>
      <c r="I21" s="63">
        <v>3000</v>
      </c>
    </row>
    <row r="22" spans="1:9" ht="21" x14ac:dyDescent="0.25">
      <c r="A22" s="33">
        <f t="shared" si="0"/>
        <v>21</v>
      </c>
      <c r="B22" s="34" t="s">
        <v>45</v>
      </c>
      <c r="C22" s="35" t="s">
        <v>46</v>
      </c>
      <c r="D22" s="36">
        <v>3000</v>
      </c>
      <c r="F22" s="55">
        <v>21</v>
      </c>
      <c r="G22" s="59" t="s">
        <v>49</v>
      </c>
      <c r="H22" s="73" t="s">
        <v>48</v>
      </c>
      <c r="I22" s="63">
        <v>3000</v>
      </c>
    </row>
    <row r="23" spans="1:9" ht="21" x14ac:dyDescent="0.25">
      <c r="A23" s="33">
        <f t="shared" si="0"/>
        <v>22</v>
      </c>
      <c r="B23" s="34" t="s">
        <v>47</v>
      </c>
      <c r="C23" s="35" t="s">
        <v>48</v>
      </c>
      <c r="D23" s="36">
        <v>3000</v>
      </c>
      <c r="F23" s="55">
        <v>22</v>
      </c>
      <c r="G23" s="59" t="s">
        <v>43</v>
      </c>
      <c r="H23" s="73" t="s">
        <v>32</v>
      </c>
      <c r="I23" s="63">
        <v>3000</v>
      </c>
    </row>
    <row r="24" spans="1:9" ht="21" x14ac:dyDescent="0.25">
      <c r="A24" s="33">
        <f t="shared" si="0"/>
        <v>23</v>
      </c>
      <c r="B24" s="34" t="s">
        <v>49</v>
      </c>
      <c r="C24" s="35" t="s">
        <v>48</v>
      </c>
      <c r="D24" s="36">
        <v>3000</v>
      </c>
      <c r="F24" s="55">
        <v>23</v>
      </c>
      <c r="G24" s="59" t="s">
        <v>44</v>
      </c>
      <c r="H24" s="73" t="s">
        <v>32</v>
      </c>
      <c r="I24" s="63">
        <v>3000</v>
      </c>
    </row>
    <row r="25" spans="1:9" ht="21" x14ac:dyDescent="0.25">
      <c r="A25" s="33">
        <f t="shared" si="0"/>
        <v>24</v>
      </c>
      <c r="B25" s="34" t="s">
        <v>50</v>
      </c>
      <c r="C25" s="35" t="s">
        <v>51</v>
      </c>
      <c r="D25" s="36">
        <v>2500</v>
      </c>
      <c r="F25" s="55">
        <v>24</v>
      </c>
      <c r="G25" s="59" t="s">
        <v>45</v>
      </c>
      <c r="H25" s="73" t="s">
        <v>59</v>
      </c>
      <c r="I25" s="63">
        <v>3000</v>
      </c>
    </row>
    <row r="26" spans="1:9" ht="21" x14ac:dyDescent="0.25">
      <c r="A26" s="33">
        <f t="shared" si="0"/>
        <v>25</v>
      </c>
      <c r="B26" s="34" t="s">
        <v>52</v>
      </c>
      <c r="C26" s="35" t="s">
        <v>53</v>
      </c>
      <c r="D26" s="36">
        <v>2500</v>
      </c>
      <c r="F26" s="55">
        <v>25</v>
      </c>
      <c r="G26" s="59" t="s">
        <v>56</v>
      </c>
      <c r="H26" s="73" t="s">
        <v>57</v>
      </c>
      <c r="I26" s="63">
        <v>2500</v>
      </c>
    </row>
    <row r="27" spans="1:9" ht="21" x14ac:dyDescent="0.25">
      <c r="A27" s="33">
        <f t="shared" si="0"/>
        <v>26</v>
      </c>
      <c r="B27" s="34" t="s">
        <v>54</v>
      </c>
      <c r="C27" s="35" t="s">
        <v>55</v>
      </c>
      <c r="D27" s="36">
        <v>2500</v>
      </c>
      <c r="F27" s="55">
        <v>26</v>
      </c>
      <c r="G27" s="59" t="s">
        <v>58</v>
      </c>
      <c r="H27" s="73" t="s">
        <v>59</v>
      </c>
      <c r="I27" s="63">
        <v>2500</v>
      </c>
    </row>
    <row r="28" spans="1:9" ht="21" x14ac:dyDescent="0.25">
      <c r="A28" s="33">
        <f t="shared" si="0"/>
        <v>27</v>
      </c>
      <c r="B28" s="34" t="s">
        <v>56</v>
      </c>
      <c r="C28" s="35" t="s">
        <v>57</v>
      </c>
      <c r="D28" s="36">
        <v>2500</v>
      </c>
      <c r="F28" s="55">
        <v>27</v>
      </c>
      <c r="G28" s="59" t="s">
        <v>60</v>
      </c>
      <c r="H28" s="73" t="s">
        <v>59</v>
      </c>
      <c r="I28" s="63">
        <v>2500</v>
      </c>
    </row>
    <row r="29" spans="1:9" ht="21" x14ac:dyDescent="0.25">
      <c r="A29" s="33">
        <f t="shared" si="0"/>
        <v>28</v>
      </c>
      <c r="B29" s="34" t="s">
        <v>58</v>
      </c>
      <c r="C29" s="35" t="s">
        <v>59</v>
      </c>
      <c r="D29" s="36">
        <v>2500</v>
      </c>
      <c r="F29" s="55">
        <v>28</v>
      </c>
      <c r="G29" s="59" t="s">
        <v>61</v>
      </c>
      <c r="H29" s="73" t="s">
        <v>59</v>
      </c>
      <c r="I29" s="63">
        <v>2500</v>
      </c>
    </row>
    <row r="30" spans="1:9" ht="21" x14ac:dyDescent="0.25">
      <c r="A30" s="33">
        <f t="shared" si="0"/>
        <v>29</v>
      </c>
      <c r="B30" s="34" t="s">
        <v>60</v>
      </c>
      <c r="C30" s="35" t="s">
        <v>59</v>
      </c>
      <c r="D30" s="36">
        <v>2500</v>
      </c>
      <c r="F30" s="55">
        <v>29</v>
      </c>
      <c r="G30" s="59" t="s">
        <v>63</v>
      </c>
      <c r="H30" s="73" t="s">
        <v>51</v>
      </c>
      <c r="I30" s="63">
        <v>2200</v>
      </c>
    </row>
    <row r="31" spans="1:9" ht="21" x14ac:dyDescent="0.25">
      <c r="A31" s="33">
        <f t="shared" si="0"/>
        <v>30</v>
      </c>
      <c r="B31" s="34" t="s">
        <v>61</v>
      </c>
      <c r="C31" s="35" t="s">
        <v>59</v>
      </c>
      <c r="D31" s="36">
        <v>2500</v>
      </c>
      <c r="F31" s="55">
        <v>30</v>
      </c>
      <c r="G31" s="59" t="s">
        <v>67</v>
      </c>
      <c r="H31" s="73" t="s">
        <v>57</v>
      </c>
      <c r="I31" s="63">
        <v>1700</v>
      </c>
    </row>
    <row r="32" spans="1:9" ht="21" x14ac:dyDescent="0.25">
      <c r="A32" s="33">
        <f t="shared" si="0"/>
        <v>31</v>
      </c>
      <c r="B32" s="34" t="s">
        <v>62</v>
      </c>
      <c r="C32" s="35" t="s">
        <v>51</v>
      </c>
      <c r="D32" s="36">
        <v>2500</v>
      </c>
      <c r="F32" s="55">
        <v>31</v>
      </c>
      <c r="G32" s="59" t="s">
        <v>68</v>
      </c>
      <c r="H32" s="73" t="s">
        <v>57</v>
      </c>
      <c r="I32" s="63">
        <v>1700</v>
      </c>
    </row>
    <row r="33" spans="1:9" ht="21" x14ac:dyDescent="0.25">
      <c r="A33" s="33">
        <f t="shared" si="0"/>
        <v>32</v>
      </c>
      <c r="B33" s="34" t="s">
        <v>63</v>
      </c>
      <c r="C33" s="35" t="s">
        <v>51</v>
      </c>
      <c r="D33" s="36">
        <v>2000</v>
      </c>
      <c r="F33" s="55">
        <v>32</v>
      </c>
      <c r="G33" s="59" t="s">
        <v>69</v>
      </c>
      <c r="H33" s="73" t="s">
        <v>57</v>
      </c>
      <c r="I33" s="63">
        <v>1700</v>
      </c>
    </row>
    <row r="34" spans="1:9" ht="21" x14ac:dyDescent="0.25">
      <c r="A34" s="33">
        <f t="shared" si="0"/>
        <v>33</v>
      </c>
      <c r="B34" s="34" t="s">
        <v>64</v>
      </c>
      <c r="C34" s="35" t="s">
        <v>53</v>
      </c>
      <c r="D34" s="36">
        <v>2000</v>
      </c>
      <c r="F34" s="55">
        <v>33</v>
      </c>
      <c r="G34" s="59" t="s">
        <v>71</v>
      </c>
      <c r="H34" s="73" t="s">
        <v>57</v>
      </c>
      <c r="I34" s="63">
        <v>1700</v>
      </c>
    </row>
    <row r="35" spans="1:9" ht="21" x14ac:dyDescent="0.25">
      <c r="A35" s="33">
        <f t="shared" si="0"/>
        <v>34</v>
      </c>
      <c r="B35" s="34" t="s">
        <v>65</v>
      </c>
      <c r="C35" s="35" t="s">
        <v>57</v>
      </c>
      <c r="D35" s="36">
        <v>1700</v>
      </c>
      <c r="F35" s="55">
        <v>34</v>
      </c>
      <c r="G35" s="59" t="s">
        <v>72</v>
      </c>
      <c r="H35" s="73" t="s">
        <v>57</v>
      </c>
      <c r="I35" s="63">
        <v>1700</v>
      </c>
    </row>
    <row r="36" spans="1:9" ht="21" x14ac:dyDescent="0.25">
      <c r="A36" s="33">
        <f t="shared" si="0"/>
        <v>35</v>
      </c>
      <c r="B36" s="34" t="s">
        <v>66</v>
      </c>
      <c r="C36" s="35" t="s">
        <v>57</v>
      </c>
      <c r="D36" s="36">
        <v>1700</v>
      </c>
      <c r="F36" s="55">
        <v>35</v>
      </c>
      <c r="G36" s="59" t="s">
        <v>73</v>
      </c>
      <c r="H36" s="73" t="s">
        <v>57</v>
      </c>
      <c r="I36" s="63">
        <v>1700</v>
      </c>
    </row>
    <row r="37" spans="1:9" ht="21" x14ac:dyDescent="0.25">
      <c r="A37" s="33">
        <f t="shared" si="0"/>
        <v>36</v>
      </c>
      <c r="B37" s="34" t="s">
        <v>67</v>
      </c>
      <c r="C37" s="35" t="s">
        <v>57</v>
      </c>
      <c r="D37" s="36">
        <v>1700</v>
      </c>
      <c r="F37" s="55">
        <v>36</v>
      </c>
      <c r="G37" s="59" t="s">
        <v>74</v>
      </c>
      <c r="H37" s="73" t="s">
        <v>57</v>
      </c>
      <c r="I37" s="63">
        <v>1700</v>
      </c>
    </row>
    <row r="38" spans="1:9" ht="21" x14ac:dyDescent="0.25">
      <c r="A38" s="33">
        <f t="shared" si="0"/>
        <v>37</v>
      </c>
      <c r="B38" s="34" t="s">
        <v>68</v>
      </c>
      <c r="C38" s="35" t="s">
        <v>57</v>
      </c>
      <c r="D38" s="36">
        <v>1700</v>
      </c>
      <c r="F38" s="55">
        <v>37</v>
      </c>
      <c r="G38" s="59" t="s">
        <v>75</v>
      </c>
      <c r="H38" s="73" t="s">
        <v>57</v>
      </c>
      <c r="I38" s="63">
        <v>1700</v>
      </c>
    </row>
    <row r="39" spans="1:9" ht="21" x14ac:dyDescent="0.25">
      <c r="A39" s="33">
        <f t="shared" si="0"/>
        <v>38</v>
      </c>
      <c r="B39" s="34" t="s">
        <v>69</v>
      </c>
      <c r="C39" s="35" t="s">
        <v>70</v>
      </c>
      <c r="D39" s="36">
        <v>1700</v>
      </c>
      <c r="F39" s="55">
        <v>38</v>
      </c>
      <c r="G39" s="59" t="s">
        <v>76</v>
      </c>
      <c r="H39" s="73" t="s">
        <v>77</v>
      </c>
      <c r="I39" s="63">
        <v>1000</v>
      </c>
    </row>
    <row r="40" spans="1:9" ht="21" x14ac:dyDescent="0.25">
      <c r="A40" s="33">
        <f t="shared" si="0"/>
        <v>39</v>
      </c>
      <c r="B40" s="34" t="s">
        <v>71</v>
      </c>
      <c r="C40" s="35" t="s">
        <v>70</v>
      </c>
      <c r="D40" s="36">
        <v>1700</v>
      </c>
      <c r="F40" s="55">
        <v>39</v>
      </c>
      <c r="G40" s="59" t="s">
        <v>79</v>
      </c>
      <c r="H40" s="73" t="s">
        <v>77</v>
      </c>
      <c r="I40" s="63">
        <v>1000</v>
      </c>
    </row>
    <row r="41" spans="1:9" ht="21.75" thickBot="1" x14ac:dyDescent="0.3">
      <c r="A41" s="33">
        <f t="shared" si="0"/>
        <v>40</v>
      </c>
      <c r="B41" s="34" t="s">
        <v>72</v>
      </c>
      <c r="C41" s="35" t="s">
        <v>70</v>
      </c>
      <c r="D41" s="36">
        <v>1700</v>
      </c>
      <c r="F41" s="56">
        <v>40</v>
      </c>
      <c r="G41" s="60" t="s">
        <v>80</v>
      </c>
      <c r="H41" s="74" t="s">
        <v>81</v>
      </c>
      <c r="I41" s="64">
        <v>500</v>
      </c>
    </row>
    <row r="42" spans="1:9" ht="21.75" thickBot="1" x14ac:dyDescent="0.3">
      <c r="A42" s="33">
        <f t="shared" si="0"/>
        <v>41</v>
      </c>
      <c r="B42" s="34" t="s">
        <v>73</v>
      </c>
      <c r="C42" s="35" t="s">
        <v>57</v>
      </c>
      <c r="D42" s="36">
        <v>1700</v>
      </c>
      <c r="F42" s="54"/>
      <c r="H42" s="75" t="s">
        <v>83</v>
      </c>
      <c r="I42" s="65">
        <v>132800</v>
      </c>
    </row>
    <row r="43" spans="1:9" x14ac:dyDescent="0.25">
      <c r="A43" s="33">
        <f t="shared" si="0"/>
        <v>42</v>
      </c>
      <c r="B43" s="34" t="s">
        <v>74</v>
      </c>
      <c r="C43" s="35" t="s">
        <v>70</v>
      </c>
      <c r="D43" s="36">
        <v>1700</v>
      </c>
    </row>
    <row r="44" spans="1:9" x14ac:dyDescent="0.25">
      <c r="A44" s="33">
        <f t="shared" si="0"/>
        <v>43</v>
      </c>
      <c r="B44" s="34" t="s">
        <v>75</v>
      </c>
      <c r="C44" s="35" t="s">
        <v>57</v>
      </c>
      <c r="D44" s="36">
        <v>1700</v>
      </c>
    </row>
    <row r="45" spans="1:9" x14ac:dyDescent="0.25">
      <c r="A45" s="33">
        <f t="shared" si="0"/>
        <v>44</v>
      </c>
      <c r="B45" s="34" t="s">
        <v>76</v>
      </c>
      <c r="C45" s="35" t="s">
        <v>77</v>
      </c>
      <c r="D45" s="36">
        <v>1000</v>
      </c>
    </row>
    <row r="46" spans="1:9" x14ac:dyDescent="0.25">
      <c r="A46" s="33">
        <f t="shared" si="0"/>
        <v>45</v>
      </c>
      <c r="B46" s="34" t="s">
        <v>78</v>
      </c>
      <c r="C46" s="35" t="s">
        <v>77</v>
      </c>
      <c r="D46" s="36">
        <v>1000</v>
      </c>
    </row>
    <row r="47" spans="1:9" x14ac:dyDescent="0.25">
      <c r="A47" s="33">
        <f t="shared" si="0"/>
        <v>46</v>
      </c>
      <c r="B47" s="34" t="s">
        <v>79</v>
      </c>
      <c r="C47" s="35" t="s">
        <v>77</v>
      </c>
      <c r="D47" s="36">
        <v>1000</v>
      </c>
    </row>
    <row r="48" spans="1:9" x14ac:dyDescent="0.25">
      <c r="A48" s="33">
        <f t="shared" si="0"/>
        <v>47</v>
      </c>
      <c r="B48" s="34" t="s">
        <v>80</v>
      </c>
      <c r="C48" s="35" t="s">
        <v>81</v>
      </c>
      <c r="D48" s="36">
        <v>500</v>
      </c>
    </row>
    <row r="49" spans="1:4" x14ac:dyDescent="0.25">
      <c r="A49" s="33">
        <f t="shared" si="0"/>
        <v>48</v>
      </c>
      <c r="B49" s="34" t="s">
        <v>82</v>
      </c>
      <c r="C49" s="35" t="s">
        <v>48</v>
      </c>
      <c r="D49" s="36">
        <v>3000</v>
      </c>
    </row>
    <row r="50" spans="1:4" ht="15.75" thickBot="1" x14ac:dyDescent="0.3">
      <c r="D50" s="1"/>
    </row>
    <row r="51" spans="1:4" ht="45" customHeight="1" thickBot="1" x14ac:dyDescent="0.3">
      <c r="C51" s="38" t="s">
        <v>83</v>
      </c>
      <c r="D51" s="39">
        <f>SUM(D2:D50)</f>
        <v>153500</v>
      </c>
    </row>
  </sheetData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46" orientation="portrait" blackAndWhite="1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10"/>
  <sheetViews>
    <sheetView rightToLeft="1" workbookViewId="0">
      <selection activeCell="D4" sqref="D4"/>
    </sheetView>
  </sheetViews>
  <sheetFormatPr defaultColWidth="9" defaultRowHeight="15" x14ac:dyDescent="0.25"/>
  <cols>
    <col min="1" max="1" width="9" style="41"/>
    <col min="2" max="2" width="14.5703125" style="41" customWidth="1"/>
    <col min="3" max="3" width="16.85546875" style="41" customWidth="1"/>
    <col min="4" max="4" width="19.42578125" style="41" customWidth="1"/>
    <col min="5" max="16384" width="9" style="41"/>
  </cols>
  <sheetData>
    <row r="1" spans="1:4" ht="34.5" customHeight="1" thickTop="1" thickBot="1" x14ac:dyDescent="0.3">
      <c r="A1" s="86" t="s">
        <v>84</v>
      </c>
      <c r="B1" s="87"/>
      <c r="C1" s="87"/>
      <c r="D1" s="40">
        <v>45205</v>
      </c>
    </row>
    <row r="2" spans="1:4" ht="34.5" customHeight="1" thickTop="1" thickBot="1" x14ac:dyDescent="0.3">
      <c r="A2" s="42" t="s">
        <v>8</v>
      </c>
      <c r="B2" s="43" t="s">
        <v>85</v>
      </c>
      <c r="C2" s="43" t="s">
        <v>86</v>
      </c>
      <c r="D2" s="44" t="s">
        <v>87</v>
      </c>
    </row>
    <row r="3" spans="1:4" ht="35.25" customHeight="1" thickTop="1" x14ac:dyDescent="0.25">
      <c r="A3" s="45">
        <v>1</v>
      </c>
      <c r="B3" s="46" t="s">
        <v>88</v>
      </c>
      <c r="C3" s="46" t="s">
        <v>89</v>
      </c>
      <c r="D3" s="47">
        <v>3500</v>
      </c>
    </row>
    <row r="4" spans="1:4" ht="35.25" customHeight="1" x14ac:dyDescent="0.25">
      <c r="A4" s="48">
        <v>2</v>
      </c>
      <c r="B4" s="49" t="s">
        <v>90</v>
      </c>
      <c r="C4" s="49" t="s">
        <v>91</v>
      </c>
      <c r="D4" s="26">
        <v>2500</v>
      </c>
    </row>
    <row r="5" spans="1:4" ht="35.25" customHeight="1" x14ac:dyDescent="0.25">
      <c r="A5" s="48">
        <v>3</v>
      </c>
      <c r="B5" s="49" t="s">
        <v>92</v>
      </c>
      <c r="C5" s="49" t="s">
        <v>91</v>
      </c>
      <c r="D5" s="26">
        <v>1800</v>
      </c>
    </row>
    <row r="6" spans="1:4" ht="35.25" customHeight="1" x14ac:dyDescent="0.25">
      <c r="A6" s="48">
        <v>4</v>
      </c>
      <c r="B6" s="49" t="s">
        <v>93</v>
      </c>
      <c r="C6" s="49" t="s">
        <v>94</v>
      </c>
      <c r="D6" s="26">
        <v>2500</v>
      </c>
    </row>
    <row r="7" spans="1:4" ht="35.25" customHeight="1" x14ac:dyDescent="0.25">
      <c r="A7" s="48">
        <v>5</v>
      </c>
      <c r="B7" s="49" t="s">
        <v>95</v>
      </c>
      <c r="C7" s="49" t="s">
        <v>96</v>
      </c>
      <c r="D7" s="26">
        <v>2200</v>
      </c>
    </row>
    <row r="8" spans="1:4" ht="35.25" customHeight="1" thickBot="1" x14ac:dyDescent="0.3">
      <c r="A8" s="50">
        <v>6</v>
      </c>
      <c r="B8" s="51" t="s">
        <v>97</v>
      </c>
      <c r="C8" s="51" t="s">
        <v>98</v>
      </c>
      <c r="D8" s="52">
        <v>1200</v>
      </c>
    </row>
    <row r="9" spans="1:4" ht="16.5" thickTop="1" thickBot="1" x14ac:dyDescent="0.3">
      <c r="A9" s="88" t="s">
        <v>99</v>
      </c>
      <c r="B9" s="89"/>
      <c r="C9" s="89"/>
      <c r="D9" s="53">
        <f>SUM(D3:D8)</f>
        <v>13700</v>
      </c>
    </row>
    <row r="10" spans="1:4" ht="15.75" thickTop="1" x14ac:dyDescent="0.25"/>
  </sheetData>
  <mergeCells count="2">
    <mergeCell ref="A1:C1"/>
    <mergeCell ref="A9:C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نادي المحافظة</vt:lpstr>
      <vt:lpstr>اللؤلؤة</vt:lpstr>
      <vt:lpstr>موظفين اللؤلؤة</vt:lpstr>
      <vt:lpstr>موظفين نادي المحافظة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2023-11-06T14:34:41Z</dcterms:modified>
</cp:coreProperties>
</file>